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<sst xmlns="http://schemas.openxmlformats.org/spreadsheetml/2006/main" count="330" uniqueCount="246">
  <si>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</si>
  <si>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</si>
  <si>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</si>
  <si>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</si>
  <si>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</si>
  <si>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</si>
  <si>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</si>
  <si>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</si>
  <si>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</si>
  <si>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</si>
  <si>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</si>
  <si>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</si>
  <si>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</si>
  <si>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</si>
  <si>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</si>
  <si>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</si>
  <si>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</si>
  <si>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</si>
  <si>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</si>
  <si>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</si>
  <si>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</si>
  <si>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</si>
  <si>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</si>
  <si>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</si>
  <si>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</si>
  <si>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</si>
  <si>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</si>
  <si>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</si>
  <si>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</si>
  <si>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</si>
  <si>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</si>
  <si>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</si>
  <si>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</si>
  <si>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</si>
  <si>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</si>
  <si>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</si>
  <si>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</si>
  <si>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</si>
  <si>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</si>
  <si>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</si>
  <si>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</si>
  <si>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</si>
  <si>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</si>
  <si>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</si>
  <si>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</si>
  <si>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</si>
  <si>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</si>
  <si>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</si>
  <si>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</si>
  <si>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</si>
  <si>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</si>
  <si>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</si>
  <si>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</si>
  <si>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</si>
  <si>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</si>
  <si>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</si>
  <si>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</si>
  <si>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</si>
  <si>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</si>
  <si>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</si>
  <si>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</si>
  <si>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</si>
  <si>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</si>
  <si>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</si>
  <si>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</si>
  <si>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</si>
  <si>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</si>
  <si>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</si>
  <si>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</si>
  <si>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</si>
  <si>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</si>
  <si>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</si>
  <si>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</si>
  <si>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</si>
  <si>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</si>
  <si>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</si>
  <si>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</si>
  <si>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</si>
  <si>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</si>
  <si>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</si>
  <si>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</si>
  <si>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</si>
  <si>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</si>
  <si>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</si>
  <si>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</si>
  <si>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</si>
  <si>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</si>
  <si>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</si>
  <si>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</si>
  <si>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</si>
  <si>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</si>
  <si>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</si>
  <si>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</si>
  <si>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</si>
  <si>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</si>
  <si>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</si>
  <si>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</si>
  <si>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</si>
  <si>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</si>
  <si>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</si>
  <si>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</si>
  <si>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</si>
  <si>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</si>
  <si>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</si>
  <si>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</si>
  <si>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</si>
  <si>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</si>
  <si>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</si>
  <si>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</si>
  <si>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</si>
  <si>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</si>
  <si>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</si>
  <si>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</si>
  <si>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</si>
  <si>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</si>
  <si>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</si>
  <si>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</si>
  <si>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</si>
  <si>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</si>
  <si>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</si>
  <si>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</si>
  <si>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</si>
  <si>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</si>
  <si>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</si>
  <si>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</si>
  <si>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</si>
  <si>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</si>
  <si>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</si>
  <si>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</si>
  <si>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</si>
  <si>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</si>
  <si>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</si>
  <si>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</si>
  <si>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</si>
  <si>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</si>
  <si>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</si>
  <si>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</si>
  <si>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</si>
  <si>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</si>
  <si>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</si>
  <si>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</si>
  <si>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</si>
  <si>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</si>
  <si>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</si>
  <si>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</si>
  <si>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</si>
  <si>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</si>
  <si>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</si>
  <si>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</si>
  <si>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</si>
  <si>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</si>
  <si>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</si>
  <si>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</si>
  <si>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</si>
  <si>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</si>
  <si>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</si>
  <si>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</si>
  <si>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</si>
  <si>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</si>
  <si>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</si>
  <si>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</si>
  <si>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</si>
  <si>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</si>
  <si>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</si>
  <si>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</si>
  <si>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</si>
  <si>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</si>
  <si>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</si>
  <si>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</si>
  <si>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</si>
  <si>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</si>
  <si>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</si>
  <si>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</si>
  <si>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</si>
  <si>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</si>
  <si>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</si>
  <si>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</si>
  <si>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</si>
  <si>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</si>
  <si>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</si>
  <si>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</si>
  <si>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</si>
  <si>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</si>
  <si>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</si>
  <si>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</si>
  <si>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</si>
  <si>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</si>
  <si>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</si>
  <si>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</si>
  <si>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</si>
  <si>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</si>
  <si>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</si>
  <si>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</si>
  <si>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</si>
  <si>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</si>
  <si>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</si>
  <si>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</si>
  <si>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</si>
  <si>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</si>
  <si>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</si>
  <si>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</si>
  <si>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</si>
  <si>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</si>
  <si>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</si>
  <si>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</si>
  <si>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</si>
  <si>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</si>
  <si>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</si>
  <si>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</si>
  <si>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</si>
  <si>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</si>
  <si>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</si>
  <si>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</si>
  <si>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</si>
  <si>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</si>
  <si>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</si>
  <si>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</si>
  <si>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</si>
  <si>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</si>
  <si>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</si>
  <si>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</si>
  <si>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</si>
  <si>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</si>
  <si>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</si>
  <si>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</si>
  <si>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</si>
  <si>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</si>
  <si>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</si>
  <si>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</si>
  <si>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</si>
  <si>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</si>
  <si>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</si>
  <si>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</si>
  <si>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</si>
  <si>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</si>
  <si>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</si>
  <si>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</si>
  <si>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</si>
  <si>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</si>
  <si>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</si>
  <si>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</si>
  <si>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</si>
  <si>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</si>
  <si>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ანგარიშგების თარიღი: 31/03/2023</t>
  </si>
  <si>
    <t xml:space="preserve">ანგარიშგების პერიოდი: 01/01/2023-31/03/2023  </t>
  </si>
  <si>
    <t>საანგარიშო პერიოდი:  01/01/2023-31/03/2023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</si>
</sst>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2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6" s="228" customFormat="1" ht="15">
      <c r="B3" s="239" t="s">
        <v>243</v>
      </c>
      <c r="C3" s="239"/>
      <c r="D3" s="239"/>
      <c r="E3" s="239"/>
      <c r="F3" s="239"/>
    </row>
    <row r="4" spans="2:3" ht="15">
      <c r="B4" s="137"/>
      <c r="C4" s="137"/>
    </row>
    <row r="5" spans="2:5" ht="18" customHeight="1">
      <c r="B5" s="138"/>
      <c r="C5" s="242" t="s">
        <v>84</v>
      </c>
      <c r="D5" s="243"/>
      <c r="E5" s="243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4" t="s">
        <v>89</v>
      </c>
      <c r="D9" s="244"/>
      <c r="E9" s="244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670813.62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7717990.809999999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6041229.409999999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2315254.13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360050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1176635.88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142563.44000000006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51510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3592.3300000000004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102593.55999999998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18582233.179999992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4" t="s">
        <v>127</v>
      </c>
      <c r="D30" s="244"/>
      <c r="E30" s="244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6543554.880000001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2103005.76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210912.69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228665.9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19417.8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895119.35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10000676.38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4" t="s">
        <v>150</v>
      </c>
      <c r="D43" s="244"/>
      <c r="E43" s="244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4355140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3778054.820000001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448361.98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8581556.8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18582233.18</v>
      </c>
    </row>
    <row r="52" s="179" customFormat="1" ht="15"/>
    <row r="53" s="179" customFormat="1" ht="15"/>
    <row r="54" spans="3:5" ht="15">
      <c r="C54" s="240"/>
      <c r="D54" s="240"/>
      <c r="E54" s="240"/>
    </row>
    <row r="55" spans="3:5" ht="15">
      <c r="C55" s="241"/>
      <c r="D55" s="241"/>
      <c r="E55" s="241"/>
    </row>
    <row r="56" spans="3:5" ht="15">
      <c r="C56" s="240"/>
      <c r="D56" s="240"/>
      <c r="E56" s="240"/>
    </row>
    <row r="57" spans="3:5" ht="15">
      <c r="C57" s="241"/>
      <c r="D57" s="241"/>
      <c r="E57" s="241"/>
    </row>
    <row r="58" spans="3:5" ht="15" customHeight="1">
      <c r="C58" s="240"/>
      <c r="D58" s="240"/>
      <c r="E58" s="240"/>
    </row>
    <row r="59" spans="3:5" ht="15">
      <c r="C59" s="241"/>
      <c r="D59" s="241"/>
      <c r="E59" s="241"/>
    </row>
  </sheetData>
  <sheetProtection/>
  <mergeCells count="11">
    <mergeCell ref="C59:E59"/>
    <mergeCell ref="C30:E30"/>
    <mergeCell ref="C43:E43"/>
    <mergeCell ref="C54:E54"/>
    <mergeCell ref="C55:E55"/>
    <mergeCell ref="B3:F3"/>
    <mergeCell ref="C56:E56"/>
    <mergeCell ref="C57:E57"/>
    <mergeCell ref="C5:E5"/>
    <mergeCell ref="C9:E9"/>
    <mergeCell ref="C58:E58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zoomScale="90" zoomScaleNormal="90" zoomScalePageLayoutView="0" workbookViewId="0" topLeftCell="A1">
      <pane ySplit="6" topLeftCell="A28" activePane="bottomLeft" state="frozen"/>
      <selection pane="topLeft" activeCell="C120" sqref="C120"/>
      <selection pane="bottomLeft" activeCell="B1" sqref="B1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6" ht="15" customHeight="1">
      <c r="B2" s="248" t="s">
        <v>244</v>
      </c>
      <c r="C2" s="248"/>
      <c r="D2" s="248"/>
      <c r="E2" s="248"/>
      <c r="F2" s="248"/>
    </row>
    <row r="3" ht="15" customHeight="1"/>
    <row r="4" spans="4:5" s="182" customFormat="1" ht="12.75" customHeight="1">
      <c r="D4" s="247" t="s">
        <v>167</v>
      </c>
      <c r="E4" s="247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5" t="s">
        <v>168</v>
      </c>
      <c r="D8" s="245"/>
      <c r="E8" s="245"/>
    </row>
    <row r="9" spans="2:5" ht="15" customHeight="1">
      <c r="B9" s="188" t="s">
        <v>90</v>
      </c>
      <c r="C9" s="189">
        <v>1</v>
      </c>
      <c r="D9" s="190" t="s">
        <v>169</v>
      </c>
      <c r="E9" s="191">
        <v>4055426.5089999996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412614.69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595906.92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-18810.630000000005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3028094.269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2490632.75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163537.46000000002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-493476.3300000003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-136297.8700000001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55294.02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1914622.8099999998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125653.77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1239125.229</v>
      </c>
    </row>
    <row r="23" spans="3:5" ht="9" customHeight="1">
      <c r="C23" s="165"/>
      <c r="D23" s="202"/>
      <c r="E23" s="167"/>
    </row>
    <row r="24" spans="3:5" ht="15" customHeight="1" thickBot="1">
      <c r="C24" s="245" t="s">
        <v>183</v>
      </c>
      <c r="D24" s="245"/>
      <c r="E24" s="245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19242.6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12418.539999999999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/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6824.0599999999995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/>
    </row>
    <row r="31" spans="2:5" ht="15" customHeight="1">
      <c r="B31" s="192" t="s">
        <v>130</v>
      </c>
      <c r="C31" s="193">
        <v>21</v>
      </c>
      <c r="D31" s="194" t="s">
        <v>185</v>
      </c>
      <c r="E31" s="195"/>
    </row>
    <row r="32" spans="2:5" ht="15" customHeight="1">
      <c r="B32" s="192" t="s">
        <v>132</v>
      </c>
      <c r="C32" s="193">
        <v>22</v>
      </c>
      <c r="D32" s="196" t="s">
        <v>176</v>
      </c>
      <c r="E32" s="195"/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6824.0599999999995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1245949.289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5" t="s">
        <v>194</v>
      </c>
      <c r="E45" s="245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5" t="s">
        <v>199</v>
      </c>
      <c r="D51" s="245"/>
      <c r="E51" s="245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152015.65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7143.51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159159.16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6" t="s">
        <v>215</v>
      </c>
      <c r="D63" s="246"/>
      <c r="E63" s="246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553129.75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136507.03000000003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10119.09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25382.959999999995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12369.75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-140115.19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527484.679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8">
        <f>E72*0.15</f>
        <v>79122.70185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448361.97715</v>
      </c>
    </row>
    <row r="75" ht="15">
      <c r="D75" s="222"/>
    </row>
    <row r="76" spans="3:5" ht="15">
      <c r="C76" s="240"/>
      <c r="D76" s="240"/>
      <c r="E76" s="240"/>
    </row>
    <row r="77" spans="3:5" ht="15">
      <c r="C77" s="241"/>
      <c r="D77" s="241"/>
      <c r="E77" s="241"/>
    </row>
    <row r="78" spans="3:5" ht="15">
      <c r="C78" s="240"/>
      <c r="D78" s="240"/>
      <c r="E78" s="240"/>
    </row>
    <row r="79" spans="3:5" ht="15">
      <c r="C79" s="241"/>
      <c r="D79" s="241"/>
      <c r="E79" s="241"/>
    </row>
    <row r="80" spans="3:5" ht="15">
      <c r="C80" s="240"/>
      <c r="D80" s="240"/>
      <c r="E80" s="240"/>
    </row>
    <row r="81" spans="3:5" ht="15">
      <c r="C81" s="241"/>
      <c r="D81" s="241"/>
      <c r="E81" s="241"/>
    </row>
  </sheetData>
  <sheetProtection/>
  <mergeCells count="13">
    <mergeCell ref="D4:E4"/>
    <mergeCell ref="C8:E8"/>
    <mergeCell ref="C78:E78"/>
    <mergeCell ref="C79:E79"/>
    <mergeCell ref="C80:E80"/>
    <mergeCell ref="B2:F2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zoomScale="85" zoomScaleNormal="85" zoomScaleSheetLayoutView="50" zoomScalePageLayoutView="0" workbookViewId="0" topLeftCell="A3">
      <pane ySplit="8" topLeftCell="A26" activePane="bottomLeft" state="frozen"/>
      <selection pane="topLeft" activeCell="B3" sqref="B3"/>
      <selection pane="bottomLeft" activeCell="A3" sqref="A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9.7109375" style="5" customWidth="1"/>
    <col min="12" max="12" width="10.421875" style="5" customWidth="1"/>
    <col min="13" max="13" width="11.00390625" style="5" customWidth="1"/>
    <col min="14" max="14" width="11.7109375" style="5" customWidth="1"/>
    <col min="15" max="15" width="10.421875" style="5" customWidth="1"/>
    <col min="16" max="16" width="11.421875" style="5" customWidth="1"/>
    <col min="17" max="17" width="10.28125" style="5" customWidth="1"/>
    <col min="18" max="18" width="10.00390625" style="5" customWidth="1"/>
    <col min="19" max="19" width="10.28125" style="5" customWidth="1"/>
    <col min="20" max="20" width="9.8515625" style="5" customWidth="1"/>
    <col min="21" max="21" width="11.0039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8515625" style="5" customWidth="1"/>
    <col min="26" max="26" width="11.7109375" style="5" customWidth="1"/>
    <col min="27" max="27" width="11.4218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3" t="s">
        <v>236</v>
      </c>
      <c r="B1" s="253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21" ht="15">
      <c r="A4" s="227" t="s">
        <v>245</v>
      </c>
      <c r="C4" s="135"/>
      <c r="D4" s="135"/>
      <c r="E4" s="135"/>
      <c r="F4" s="135"/>
      <c r="G4" s="135"/>
      <c r="H4" s="135"/>
      <c r="U4" s="234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7" t="s">
        <v>82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C6" s="269" t="s">
        <v>83</v>
      </c>
      <c r="AD6" s="269"/>
      <c r="AE6" s="269"/>
      <c r="AF6" s="269"/>
      <c r="AG6" s="269"/>
      <c r="AH6" s="269"/>
      <c r="AI6" s="269"/>
      <c r="AJ6" s="269"/>
      <c r="AK6" s="269"/>
      <c r="AL6" s="269"/>
    </row>
    <row r="7" spans="1:38" ht="15.75" customHeight="1" thickBot="1">
      <c r="A7" s="135"/>
      <c r="B7" s="135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C7" s="270"/>
      <c r="AD7" s="270"/>
      <c r="AE7" s="270"/>
      <c r="AF7" s="270"/>
      <c r="AG7" s="270"/>
      <c r="AH7" s="270"/>
      <c r="AI7" s="270"/>
      <c r="AJ7" s="270"/>
      <c r="AK7" s="270"/>
      <c r="AL7" s="270"/>
    </row>
    <row r="8" spans="1:38" s="1" customFormat="1" ht="89.25" customHeight="1">
      <c r="A8" s="254" t="s">
        <v>23</v>
      </c>
      <c r="B8" s="257" t="s">
        <v>70</v>
      </c>
      <c r="C8" s="261" t="s">
        <v>22</v>
      </c>
      <c r="D8" s="251"/>
      <c r="E8" s="251"/>
      <c r="F8" s="251"/>
      <c r="G8" s="251"/>
      <c r="H8" s="262" t="s">
        <v>239</v>
      </c>
      <c r="I8" s="251" t="s">
        <v>71</v>
      </c>
      <c r="J8" s="251"/>
      <c r="K8" s="251" t="s">
        <v>72</v>
      </c>
      <c r="L8" s="251"/>
      <c r="M8" s="251"/>
      <c r="N8" s="251"/>
      <c r="O8" s="251"/>
      <c r="P8" s="251" t="s">
        <v>73</v>
      </c>
      <c r="Q8" s="251"/>
      <c r="R8" s="251" t="s">
        <v>74</v>
      </c>
      <c r="S8" s="251"/>
      <c r="T8" s="251"/>
      <c r="U8" s="251"/>
      <c r="V8" s="251"/>
      <c r="W8" s="251"/>
      <c r="X8" s="251"/>
      <c r="Y8" s="251"/>
      <c r="Z8" s="251" t="s">
        <v>77</v>
      </c>
      <c r="AA8" s="257"/>
      <c r="AC8" s="273" t="s">
        <v>71</v>
      </c>
      <c r="AD8" s="251"/>
      <c r="AE8" s="251" t="s">
        <v>72</v>
      </c>
      <c r="AF8" s="251"/>
      <c r="AG8" s="251" t="s">
        <v>78</v>
      </c>
      <c r="AH8" s="251"/>
      <c r="AI8" s="251" t="s">
        <v>79</v>
      </c>
      <c r="AJ8" s="251"/>
      <c r="AK8" s="251" t="s">
        <v>77</v>
      </c>
      <c r="AL8" s="257"/>
    </row>
    <row r="9" spans="1:38" s="1" customFormat="1" ht="50.25" customHeight="1">
      <c r="A9" s="255"/>
      <c r="B9" s="258"/>
      <c r="C9" s="260" t="s">
        <v>15</v>
      </c>
      <c r="D9" s="252"/>
      <c r="E9" s="252"/>
      <c r="F9" s="252"/>
      <c r="G9" s="12" t="s">
        <v>16</v>
      </c>
      <c r="H9" s="263"/>
      <c r="I9" s="249" t="s">
        <v>0</v>
      </c>
      <c r="J9" s="249" t="s">
        <v>1</v>
      </c>
      <c r="K9" s="252" t="s">
        <v>0</v>
      </c>
      <c r="L9" s="252"/>
      <c r="M9" s="252"/>
      <c r="N9" s="252"/>
      <c r="O9" s="12" t="s">
        <v>1</v>
      </c>
      <c r="P9" s="249" t="s">
        <v>80</v>
      </c>
      <c r="Q9" s="249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49" t="s">
        <v>17</v>
      </c>
      <c r="AA9" s="271" t="s">
        <v>18</v>
      </c>
      <c r="AC9" s="27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71" t="s">
        <v>18</v>
      </c>
    </row>
    <row r="10" spans="1:38" s="1" customFormat="1" ht="102.75" customHeight="1" thickBot="1">
      <c r="A10" s="256"/>
      <c r="B10" s="259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4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72"/>
      <c r="AC10" s="275"/>
      <c r="AD10" s="250"/>
      <c r="AE10" s="250"/>
      <c r="AF10" s="250"/>
      <c r="AG10" s="250"/>
      <c r="AH10" s="250"/>
      <c r="AI10" s="250"/>
      <c r="AJ10" s="250"/>
      <c r="AK10" s="250"/>
      <c r="AL10" s="272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4325</v>
      </c>
      <c r="F11" s="88">
        <f>SUM(F12:F15)</f>
        <v>4325</v>
      </c>
      <c r="G11" s="88">
        <f>SUM(G12:G15)</f>
        <v>4124</v>
      </c>
      <c r="H11" s="46"/>
      <c r="I11" s="88">
        <f t="shared" si="0"/>
        <v>19242.6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19135.799999999996</v>
      </c>
      <c r="N11" s="74">
        <f>SUM(N12:N15)</f>
        <v>19135.799999999996</v>
      </c>
      <c r="O11" s="88">
        <f t="shared" si="0"/>
        <v>0</v>
      </c>
      <c r="P11" s="88">
        <f t="shared" si="0"/>
        <v>6824.0599999999995</v>
      </c>
      <c r="Q11" s="88">
        <f t="shared" si="0"/>
        <v>6824.0599999999995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0</v>
      </c>
      <c r="AA11" s="89">
        <f t="shared" si="0"/>
        <v>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>
        <v>4325</v>
      </c>
      <c r="F12" s="61">
        <f>SUM(C12:E12)</f>
        <v>4325</v>
      </c>
      <c r="G12" s="91">
        <v>4124</v>
      </c>
      <c r="H12" s="45"/>
      <c r="I12" s="91">
        <v>19242.6</v>
      </c>
      <c r="J12" s="91"/>
      <c r="K12" s="91"/>
      <c r="L12" s="91"/>
      <c r="M12" s="91">
        <v>19135.799999999996</v>
      </c>
      <c r="N12" s="75">
        <f>SUM(K12:M12)</f>
        <v>19135.799999999996</v>
      </c>
      <c r="O12" s="91"/>
      <c r="P12" s="91">
        <v>6824.0599999999995</v>
      </c>
      <c r="Q12" s="91">
        <v>6824.0599999999995</v>
      </c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/>
      <c r="AA12" s="92"/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>
        <v>0</v>
      </c>
      <c r="Q13" s="94">
        <v>0</v>
      </c>
      <c r="R13" s="94"/>
      <c r="S13" s="94"/>
      <c r="T13" s="94"/>
      <c r="U13" s="62">
        <f>SUM(R13:T13)</f>
        <v>0</v>
      </c>
      <c r="V13" s="94"/>
      <c r="W13" s="94"/>
      <c r="X13" s="94">
        <v>0</v>
      </c>
      <c r="Y13" s="62">
        <f>SUM(V13:X13)</f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>
        <v>0</v>
      </c>
      <c r="Q14" s="94">
        <v>0</v>
      </c>
      <c r="R14" s="94"/>
      <c r="S14" s="94"/>
      <c r="T14" s="94"/>
      <c r="U14" s="62">
        <f>SUM(R14:T14)</f>
        <v>0</v>
      </c>
      <c r="V14" s="94"/>
      <c r="W14" s="236"/>
      <c r="X14" s="94">
        <v>0</v>
      </c>
      <c r="Y14" s="62">
        <f>SUM(V14:X14)</f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>
        <v>0</v>
      </c>
      <c r="Q15" s="97">
        <v>0</v>
      </c>
      <c r="R15" s="97"/>
      <c r="S15" s="97"/>
      <c r="T15" s="97"/>
      <c r="U15" s="63">
        <f>SUM(R15:T15)</f>
        <v>0</v>
      </c>
      <c r="V15" s="97"/>
      <c r="W15" s="97"/>
      <c r="X15" s="97">
        <v>0</v>
      </c>
      <c r="Y15" s="63">
        <f>SUM(V15:X15)</f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96</v>
      </c>
      <c r="E16" s="100">
        <v>169</v>
      </c>
      <c r="F16" s="64">
        <f>SUM(C16:E16)</f>
        <v>265</v>
      </c>
      <c r="G16" s="100">
        <v>117</v>
      </c>
      <c r="H16" s="46"/>
      <c r="I16" s="100">
        <v>3497</v>
      </c>
      <c r="J16" s="100"/>
      <c r="K16" s="100">
        <v>0</v>
      </c>
      <c r="L16" s="100">
        <v>3128</v>
      </c>
      <c r="M16" s="100">
        <v>369</v>
      </c>
      <c r="N16" s="78">
        <f>SUM(K16:M16)</f>
        <v>3497</v>
      </c>
      <c r="O16" s="100"/>
      <c r="P16" s="100">
        <v>2763.8399999999997</v>
      </c>
      <c r="Q16" s="100">
        <v>2763.8399999999997</v>
      </c>
      <c r="R16" s="100"/>
      <c r="S16" s="100"/>
      <c r="T16" s="100"/>
      <c r="U16" s="64">
        <f>SUM(R16:T16)</f>
        <v>0</v>
      </c>
      <c r="V16" s="100"/>
      <c r="W16" s="100"/>
      <c r="X16" s="100">
        <v>0</v>
      </c>
      <c r="Y16" s="64">
        <f>SUM(V16:X16)</f>
        <v>0</v>
      </c>
      <c r="Z16" s="100"/>
      <c r="AA16" s="101"/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556</v>
      </c>
      <c r="D17" s="65">
        <f>SUM(D18:D19)</f>
        <v>389</v>
      </c>
      <c r="E17" s="65">
        <f>SUM(E18:E19)</f>
        <v>0</v>
      </c>
      <c r="F17" s="65">
        <f>SUM(F18:F19)</f>
        <v>945</v>
      </c>
      <c r="G17" s="65">
        <f>SUM(G18:G19)</f>
        <v>2337</v>
      </c>
      <c r="H17" s="49"/>
      <c r="I17" s="74">
        <f aca="true" t="shared" si="1" ref="I17:X17">SUM(I18:I19)</f>
        <v>14013.42</v>
      </c>
      <c r="J17" s="74">
        <f t="shared" si="1"/>
        <v>5433.55</v>
      </c>
      <c r="K17" s="74">
        <f t="shared" si="1"/>
        <v>7112.33</v>
      </c>
      <c r="L17" s="74">
        <f t="shared" si="1"/>
        <v>6901.09</v>
      </c>
      <c r="M17" s="74">
        <f t="shared" si="1"/>
        <v>0</v>
      </c>
      <c r="N17" s="74">
        <f t="shared" si="1"/>
        <v>14013.42</v>
      </c>
      <c r="O17" s="74">
        <f t="shared" si="1"/>
        <v>3604.5799999999995</v>
      </c>
      <c r="P17" s="74">
        <f t="shared" si="1"/>
        <v>12040.29</v>
      </c>
      <c r="Q17" s="74">
        <f t="shared" si="1"/>
        <v>7200.660000000003</v>
      </c>
      <c r="R17" s="88">
        <f t="shared" si="1"/>
        <v>0</v>
      </c>
      <c r="S17" s="88">
        <f t="shared" si="1"/>
        <v>0</v>
      </c>
      <c r="T17" s="88">
        <f t="shared" si="1"/>
        <v>0</v>
      </c>
      <c r="U17" s="88">
        <f t="shared" si="1"/>
        <v>0</v>
      </c>
      <c r="V17" s="88">
        <f t="shared" si="1"/>
        <v>0</v>
      </c>
      <c r="W17" s="88">
        <f t="shared" si="1"/>
        <v>0</v>
      </c>
      <c r="X17" s="88">
        <f t="shared" si="1"/>
        <v>0</v>
      </c>
      <c r="Y17" s="88">
        <f>SUM(Y18:Y19)</f>
        <v>0</v>
      </c>
      <c r="Z17" s="88">
        <f>SUM(Z18:Z19)</f>
        <v>0</v>
      </c>
      <c r="AA17" s="88">
        <f>SUM(AA18:AA19)</f>
        <v>0</v>
      </c>
      <c r="AC17" s="87">
        <f aca="true" t="shared" si="2" ref="AC17:AL17">SUM(AC18:AC19)</f>
        <v>0</v>
      </c>
      <c r="AD17" s="88">
        <f t="shared" si="2"/>
        <v>0</v>
      </c>
      <c r="AE17" s="88">
        <f t="shared" si="2"/>
        <v>0</v>
      </c>
      <c r="AF17" s="88">
        <f t="shared" si="2"/>
        <v>0</v>
      </c>
      <c r="AG17" s="88">
        <f t="shared" si="2"/>
        <v>0</v>
      </c>
      <c r="AH17" s="88">
        <f t="shared" si="2"/>
        <v>0</v>
      </c>
      <c r="AI17" s="88">
        <f t="shared" si="2"/>
        <v>0</v>
      </c>
      <c r="AJ17" s="88">
        <f t="shared" si="2"/>
        <v>0</v>
      </c>
      <c r="AK17" s="88">
        <f t="shared" si="2"/>
        <v>0</v>
      </c>
      <c r="AL17" s="89">
        <f t="shared" si="2"/>
        <v>0</v>
      </c>
    </row>
    <row r="18" spans="1:38" ht="24.75" customHeight="1">
      <c r="A18" s="17"/>
      <c r="B18" s="6" t="s">
        <v>33</v>
      </c>
      <c r="C18" s="27">
        <v>531</v>
      </c>
      <c r="D18" s="103">
        <v>0</v>
      </c>
      <c r="E18" s="103">
        <v>0</v>
      </c>
      <c r="F18" s="66">
        <f>SUM(C18:E18)</f>
        <v>531</v>
      </c>
      <c r="G18" s="103">
        <v>660</v>
      </c>
      <c r="H18" s="48"/>
      <c r="I18" s="103">
        <v>6251.2</v>
      </c>
      <c r="J18" s="103"/>
      <c r="K18" s="103">
        <v>6251.2</v>
      </c>
      <c r="L18" s="103">
        <v>0</v>
      </c>
      <c r="M18" s="103">
        <v>0</v>
      </c>
      <c r="N18" s="79">
        <f>SUM(K18:M18)</f>
        <v>6251.2</v>
      </c>
      <c r="O18" s="103"/>
      <c r="P18" s="103">
        <v>2513.71</v>
      </c>
      <c r="Q18" s="103">
        <v>2513.71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/>
      <c r="AA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25</v>
      </c>
      <c r="D19" s="106">
        <v>389</v>
      </c>
      <c r="E19" s="106"/>
      <c r="F19" s="67">
        <f>SUM(C19:E19)</f>
        <v>414</v>
      </c>
      <c r="G19" s="106">
        <v>1677</v>
      </c>
      <c r="H19" s="47"/>
      <c r="I19" s="106">
        <v>7762.22</v>
      </c>
      <c r="J19" s="106">
        <v>5433.55</v>
      </c>
      <c r="K19" s="106">
        <v>861.13</v>
      </c>
      <c r="L19" s="106">
        <v>6901.09</v>
      </c>
      <c r="M19" s="106"/>
      <c r="N19" s="79">
        <f>SUM(K19:M19)</f>
        <v>7762.22</v>
      </c>
      <c r="O19" s="106">
        <v>3604.5799999999995</v>
      </c>
      <c r="P19" s="106">
        <v>9526.580000000002</v>
      </c>
      <c r="Q19" s="106">
        <v>4686.950000000003</v>
      </c>
      <c r="R19" s="106"/>
      <c r="S19" s="106"/>
      <c r="T19" s="106"/>
      <c r="U19" s="67">
        <f>SUM(R19:T19)</f>
        <v>0</v>
      </c>
      <c r="V19" s="106"/>
      <c r="W19" s="106"/>
      <c r="X19" s="106"/>
      <c r="Y19" s="67">
        <f>SUM(V19:X19)</f>
        <v>0</v>
      </c>
      <c r="Z19" s="106"/>
      <c r="AA19" s="107"/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6</v>
      </c>
      <c r="D20" s="109">
        <v>11</v>
      </c>
      <c r="E20" s="109">
        <v>8926</v>
      </c>
      <c r="F20" s="68">
        <f>SUM(C20:E20)</f>
        <v>8943</v>
      </c>
      <c r="G20" s="109">
        <v>30466</v>
      </c>
      <c r="H20" s="46"/>
      <c r="I20" s="109">
        <v>2891660.04</v>
      </c>
      <c r="J20" s="109"/>
      <c r="K20" s="109">
        <v>1140</v>
      </c>
      <c r="L20" s="109">
        <v>6402.26</v>
      </c>
      <c r="M20" s="109">
        <v>2871584.08</v>
      </c>
      <c r="N20" s="80">
        <f>SUM(K20:M20)</f>
        <v>2879126.34</v>
      </c>
      <c r="O20" s="109"/>
      <c r="P20" s="109">
        <v>2224561.03</v>
      </c>
      <c r="Q20" s="109">
        <v>2224561.03</v>
      </c>
      <c r="R20" s="109"/>
      <c r="S20" s="109"/>
      <c r="T20" s="109">
        <v>2169204.99</v>
      </c>
      <c r="U20" s="68">
        <f>SUM(R20:T20)</f>
        <v>2169204.99</v>
      </c>
      <c r="V20" s="109"/>
      <c r="W20" s="109"/>
      <c r="X20" s="109">
        <v>2169204.99</v>
      </c>
      <c r="Y20" s="68">
        <f>SUM(V20:X20)</f>
        <v>2169204.99</v>
      </c>
      <c r="Z20" s="109">
        <v>1883780.29</v>
      </c>
      <c r="AA20" s="110">
        <v>1883780.29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>SUM(C22:C23)</f>
        <v>75</v>
      </c>
      <c r="D21" s="65">
        <f>SUM(D22:D23)</f>
        <v>422</v>
      </c>
      <c r="E21" s="65">
        <f>SUM(E22:E23)</f>
        <v>0</v>
      </c>
      <c r="F21" s="65">
        <f>SUM(F22:F23)</f>
        <v>497</v>
      </c>
      <c r="G21" s="65">
        <f>SUM(G22:G23)</f>
        <v>1996</v>
      </c>
      <c r="H21" s="88">
        <f aca="true" t="shared" si="3" ref="C21:AA21">SUM(H22:H23)</f>
        <v>497</v>
      </c>
      <c r="I21" s="88">
        <f t="shared" si="3"/>
        <v>440204.57</v>
      </c>
      <c r="J21" s="88">
        <f t="shared" si="3"/>
        <v>308143.2</v>
      </c>
      <c r="K21" s="88">
        <f t="shared" si="3"/>
        <v>76205.82</v>
      </c>
      <c r="L21" s="88">
        <f t="shared" si="3"/>
        <v>362036.11</v>
      </c>
      <c r="M21" s="88">
        <f t="shared" si="3"/>
        <v>0</v>
      </c>
      <c r="N21" s="88">
        <f t="shared" si="3"/>
        <v>438241.93</v>
      </c>
      <c r="O21" s="88">
        <f t="shared" si="3"/>
        <v>306769.35</v>
      </c>
      <c r="P21" s="88">
        <f t="shared" si="3"/>
        <v>472575.8399999999</v>
      </c>
      <c r="Q21" s="88">
        <f t="shared" si="3"/>
        <v>141772.75000000006</v>
      </c>
      <c r="R21" s="88">
        <f t="shared" si="3"/>
        <v>5347.75</v>
      </c>
      <c r="S21" s="88">
        <f t="shared" si="3"/>
        <v>208386.51</v>
      </c>
      <c r="T21" s="88">
        <f t="shared" si="3"/>
        <v>0</v>
      </c>
      <c r="U21" s="88">
        <f t="shared" si="3"/>
        <v>213734.26</v>
      </c>
      <c r="V21" s="88">
        <f>SUM(V22:V23)</f>
        <v>1604.33</v>
      </c>
      <c r="W21" s="88">
        <f>SUM(W22:W23)</f>
        <v>62515.95</v>
      </c>
      <c r="X21" s="88">
        <f>SUM(X22:X23)</f>
        <v>0</v>
      </c>
      <c r="Y21" s="88">
        <f t="shared" si="3"/>
        <v>64120.28</v>
      </c>
      <c r="Z21" s="88">
        <f t="shared" si="3"/>
        <v>-21920.679999999957</v>
      </c>
      <c r="AA21" s="88">
        <f t="shared" si="3"/>
        <v>-45110.35000000003</v>
      </c>
      <c r="AC21" s="87">
        <f aca="true" t="shared" si="4" ref="AC21:AL21">SUM(AC22:AC23)</f>
        <v>0</v>
      </c>
      <c r="AD21" s="88">
        <f t="shared" si="4"/>
        <v>0</v>
      </c>
      <c r="AE21" s="88">
        <f t="shared" si="4"/>
        <v>0</v>
      </c>
      <c r="AF21" s="88">
        <f t="shared" si="4"/>
        <v>0</v>
      </c>
      <c r="AG21" s="88">
        <f t="shared" si="4"/>
        <v>0</v>
      </c>
      <c r="AH21" s="88">
        <f t="shared" si="4"/>
        <v>0</v>
      </c>
      <c r="AI21" s="88">
        <f t="shared" si="4"/>
        <v>0</v>
      </c>
      <c r="AJ21" s="88">
        <f t="shared" si="4"/>
        <v>0</v>
      </c>
      <c r="AK21" s="88">
        <f t="shared" si="4"/>
        <v>0</v>
      </c>
      <c r="AL21" s="89">
        <f t="shared" si="4"/>
        <v>0</v>
      </c>
    </row>
    <row r="22" spans="1:38" ht="24.75" customHeight="1">
      <c r="A22" s="21"/>
      <c r="B22" s="6" t="s">
        <v>38</v>
      </c>
      <c r="C22" s="123">
        <v>75</v>
      </c>
      <c r="D22" s="91">
        <v>422</v>
      </c>
      <c r="E22" s="91"/>
      <c r="F22" s="61">
        <f>SUM(C22:E22)</f>
        <v>497</v>
      </c>
      <c r="G22" s="91">
        <v>1996</v>
      </c>
      <c r="H22" s="91">
        <v>497</v>
      </c>
      <c r="I22" s="91">
        <v>440204.57</v>
      </c>
      <c r="J22" s="91">
        <v>308143.2</v>
      </c>
      <c r="K22" s="91">
        <v>76205.82</v>
      </c>
      <c r="L22" s="91">
        <v>362036.11</v>
      </c>
      <c r="M22" s="91"/>
      <c r="N22" s="91">
        <f>SUM(K22:M22)</f>
        <v>438241.93</v>
      </c>
      <c r="O22" s="91">
        <v>306769.35</v>
      </c>
      <c r="P22" s="91">
        <v>472575.8399999999</v>
      </c>
      <c r="Q22" s="91">
        <v>141772.75000000006</v>
      </c>
      <c r="R22" s="235">
        <v>5347.75</v>
      </c>
      <c r="S22" s="91">
        <v>208386.51</v>
      </c>
      <c r="T22" s="91"/>
      <c r="U22" s="61">
        <f>SUM(R22:T22)</f>
        <v>213734.26</v>
      </c>
      <c r="V22" s="235">
        <v>1604.33</v>
      </c>
      <c r="W22" s="235">
        <v>62515.95</v>
      </c>
      <c r="X22" s="91"/>
      <c r="Y22" s="61">
        <f>SUM(V22:X22)</f>
        <v>64120.28</v>
      </c>
      <c r="Z22" s="91">
        <v>-21920.679999999957</v>
      </c>
      <c r="AA22" s="92">
        <v>-45110.35000000003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/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5" ref="C24:AA24">SUM(C25:C27)</f>
        <v>3379</v>
      </c>
      <c r="D24" s="69">
        <f t="shared" si="5"/>
        <v>208807</v>
      </c>
      <c r="E24" s="69">
        <f t="shared" si="5"/>
        <v>0</v>
      </c>
      <c r="F24" s="69">
        <f t="shared" si="5"/>
        <v>212186</v>
      </c>
      <c r="G24" s="69">
        <f t="shared" si="5"/>
        <v>73004</v>
      </c>
      <c r="H24" s="112">
        <f t="shared" si="5"/>
        <v>211332</v>
      </c>
      <c r="I24" s="112">
        <f t="shared" si="5"/>
        <v>700087.8089999999</v>
      </c>
      <c r="J24" s="112">
        <f t="shared" si="5"/>
        <v>92096.54000000001</v>
      </c>
      <c r="K24" s="112">
        <f t="shared" si="5"/>
        <v>99059.06000000003</v>
      </c>
      <c r="L24" s="112">
        <f t="shared" si="5"/>
        <v>601028.749</v>
      </c>
      <c r="M24" s="112">
        <f t="shared" si="5"/>
        <v>0</v>
      </c>
      <c r="N24" s="112">
        <f t="shared" si="5"/>
        <v>700087.8089999999</v>
      </c>
      <c r="O24" s="112">
        <f t="shared" si="5"/>
        <v>92096.54000000001</v>
      </c>
      <c r="P24" s="112">
        <f t="shared" si="5"/>
        <v>693667.2189999999</v>
      </c>
      <c r="Q24" s="112">
        <f t="shared" si="5"/>
        <v>606587.369</v>
      </c>
      <c r="R24" s="112">
        <f t="shared" si="5"/>
        <v>4322.19</v>
      </c>
      <c r="S24" s="112">
        <f t="shared" si="5"/>
        <v>103371.31</v>
      </c>
      <c r="T24" s="112">
        <f t="shared" si="5"/>
        <v>0</v>
      </c>
      <c r="U24" s="112">
        <f t="shared" si="5"/>
        <v>107693.5</v>
      </c>
      <c r="V24" s="112">
        <f>SUM(V25:V27)</f>
        <v>10289.39</v>
      </c>
      <c r="W24" s="112">
        <f>SUM(W25:W27)</f>
        <v>83480.63</v>
      </c>
      <c r="X24" s="112">
        <f>SUM(X25:X27)</f>
        <v>0</v>
      </c>
      <c r="Y24" s="112">
        <f t="shared" si="5"/>
        <v>93770.02</v>
      </c>
      <c r="Z24" s="112">
        <f t="shared" si="5"/>
        <v>80002.78565359482</v>
      </c>
      <c r="AA24" s="112">
        <f t="shared" si="5"/>
        <v>75952.86565359482</v>
      </c>
      <c r="AC24" s="111">
        <f aca="true" t="shared" si="6" ref="AC24:AL24">SUM(AC25:AC27)</f>
        <v>0</v>
      </c>
      <c r="AD24" s="112">
        <f t="shared" si="6"/>
        <v>0</v>
      </c>
      <c r="AE24" s="112">
        <f t="shared" si="6"/>
        <v>0</v>
      </c>
      <c r="AF24" s="112">
        <f t="shared" si="6"/>
        <v>0</v>
      </c>
      <c r="AG24" s="112">
        <f t="shared" si="6"/>
        <v>0</v>
      </c>
      <c r="AH24" s="112">
        <f t="shared" si="6"/>
        <v>0</v>
      </c>
      <c r="AI24" s="112">
        <f t="shared" si="6"/>
        <v>0</v>
      </c>
      <c r="AJ24" s="112">
        <f t="shared" si="6"/>
        <v>0</v>
      </c>
      <c r="AK24" s="112">
        <f t="shared" si="6"/>
        <v>0</v>
      </c>
      <c r="AL24" s="113">
        <f t="shared" si="6"/>
        <v>0</v>
      </c>
    </row>
    <row r="25" spans="1:38" ht="24.75" customHeight="1">
      <c r="A25" s="17"/>
      <c r="B25" s="6" t="s">
        <v>42</v>
      </c>
      <c r="C25" s="123">
        <v>2471</v>
      </c>
      <c r="D25" s="123">
        <v>208376</v>
      </c>
      <c r="E25" s="123"/>
      <c r="F25" s="123">
        <f>SUM(C25:E25)</f>
        <v>210847</v>
      </c>
      <c r="G25" s="123">
        <v>70242</v>
      </c>
      <c r="H25" s="91">
        <v>210847</v>
      </c>
      <c r="I25" s="91">
        <v>568521.33</v>
      </c>
      <c r="J25" s="91"/>
      <c r="K25" s="91">
        <v>22374.50000000002</v>
      </c>
      <c r="L25" s="91">
        <v>546146.83</v>
      </c>
      <c r="M25" s="91"/>
      <c r="N25" s="91">
        <f>SUM(K25:M25)</f>
        <v>568521.33</v>
      </c>
      <c r="O25" s="91"/>
      <c r="P25" s="91">
        <v>569267.44</v>
      </c>
      <c r="Q25" s="91">
        <v>569267.44</v>
      </c>
      <c r="R25" s="91">
        <v>4322.19</v>
      </c>
      <c r="S25" s="91">
        <v>83480.63</v>
      </c>
      <c r="T25" s="91"/>
      <c r="U25" s="91">
        <f>SUM(R25:T25)</f>
        <v>87802.82</v>
      </c>
      <c r="V25" s="91">
        <v>4322.19</v>
      </c>
      <c r="W25" s="91">
        <v>83480.63</v>
      </c>
      <c r="X25" s="91"/>
      <c r="Y25" s="91">
        <f>SUM(V25:X25)</f>
        <v>87802.82</v>
      </c>
      <c r="Z25" s="91">
        <v>74217.19565359483</v>
      </c>
      <c r="AA25" s="92">
        <v>74217.19565359483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63</v>
      </c>
      <c r="D26" s="123">
        <v>422</v>
      </c>
      <c r="E26" s="123"/>
      <c r="F26" s="123">
        <f>SUM(C26:E26)</f>
        <v>485</v>
      </c>
      <c r="G26" s="123">
        <v>1968</v>
      </c>
      <c r="H26" s="123">
        <v>485</v>
      </c>
      <c r="I26" s="91">
        <v>63659.85</v>
      </c>
      <c r="J26" s="91">
        <v>44561.9</v>
      </c>
      <c r="K26" s="91">
        <v>9867.51</v>
      </c>
      <c r="L26" s="91">
        <v>53792.34</v>
      </c>
      <c r="M26" s="91"/>
      <c r="N26" s="91">
        <f>SUM(K26:M26)</f>
        <v>63659.85</v>
      </c>
      <c r="O26" s="91">
        <v>44561.9</v>
      </c>
      <c r="P26" s="91">
        <v>74746.65000000002</v>
      </c>
      <c r="Q26" s="91">
        <v>22423.98999999999</v>
      </c>
      <c r="R26" s="91"/>
      <c r="S26" s="91">
        <v>19890.68</v>
      </c>
      <c r="T26" s="91"/>
      <c r="U26" s="91">
        <f>SUM(R26:T26)</f>
        <v>19890.68</v>
      </c>
      <c r="V26" s="91">
        <v>5967.2</v>
      </c>
      <c r="W26" s="91"/>
      <c r="X26" s="91"/>
      <c r="Y26" s="91">
        <f>SUM(V26:X26)</f>
        <v>5967.2</v>
      </c>
      <c r="Z26" s="91">
        <v>-9914.409999999996</v>
      </c>
      <c r="AA26" s="92">
        <v>-2974.329999999998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845</v>
      </c>
      <c r="D27" s="117">
        <v>9</v>
      </c>
      <c r="E27" s="117"/>
      <c r="F27" s="123">
        <f>SUM(C27:E27)</f>
        <v>854</v>
      </c>
      <c r="G27" s="117">
        <v>794</v>
      </c>
      <c r="H27" s="47"/>
      <c r="I27" s="117">
        <v>67906.629</v>
      </c>
      <c r="J27" s="117">
        <v>47534.64</v>
      </c>
      <c r="K27" s="117">
        <v>66817.05</v>
      </c>
      <c r="L27" s="117">
        <v>1089.579</v>
      </c>
      <c r="M27" s="117"/>
      <c r="N27" s="81">
        <f>SUM(K27:M27)</f>
        <v>67906.629</v>
      </c>
      <c r="O27" s="117">
        <v>47534.64</v>
      </c>
      <c r="P27" s="117">
        <v>49653.129</v>
      </c>
      <c r="Q27" s="117">
        <v>14895.938999999998</v>
      </c>
      <c r="R27" s="117"/>
      <c r="S27" s="117"/>
      <c r="T27" s="117"/>
      <c r="U27" s="70">
        <f>SUM(R27:T27)</f>
        <v>0</v>
      </c>
      <c r="V27" s="117"/>
      <c r="W27" s="117"/>
      <c r="X27" s="117"/>
      <c r="Y27" s="91">
        <f>SUM(V27:X27)</f>
        <v>0</v>
      </c>
      <c r="Z27" s="117">
        <v>15700</v>
      </c>
      <c r="AA27" s="118">
        <v>4710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/>
      <c r="H29" s="51"/>
      <c r="I29" s="14"/>
      <c r="J29" s="14"/>
      <c r="K29" s="14"/>
      <c r="L29" s="14"/>
      <c r="M29" s="14"/>
      <c r="N29" s="82">
        <f>SUM(K29:M29)</f>
        <v>0</v>
      </c>
      <c r="O29" s="14"/>
      <c r="P29" s="14">
        <v>0</v>
      </c>
      <c r="Q29" s="14">
        <v>0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7" ref="I30:AA30">SUM(I31:I32)</f>
        <v>0</v>
      </c>
      <c r="J30" s="112">
        <f t="shared" si="7"/>
        <v>0</v>
      </c>
      <c r="K30" s="112">
        <f t="shared" si="7"/>
        <v>0</v>
      </c>
      <c r="L30" s="112">
        <f t="shared" si="7"/>
        <v>0</v>
      </c>
      <c r="M30" s="112">
        <f t="shared" si="7"/>
        <v>0</v>
      </c>
      <c r="N30" s="112">
        <f t="shared" si="7"/>
        <v>0</v>
      </c>
      <c r="O30" s="112">
        <f t="shared" si="7"/>
        <v>0</v>
      </c>
      <c r="P30" s="112">
        <f t="shared" si="7"/>
        <v>0</v>
      </c>
      <c r="Q30" s="112">
        <f t="shared" si="7"/>
        <v>0</v>
      </c>
      <c r="R30" s="112">
        <f t="shared" si="7"/>
        <v>0</v>
      </c>
      <c r="S30" s="112">
        <f t="shared" si="7"/>
        <v>0</v>
      </c>
      <c r="T30" s="112">
        <f t="shared" si="7"/>
        <v>0</v>
      </c>
      <c r="U30" s="112">
        <f t="shared" si="7"/>
        <v>0</v>
      </c>
      <c r="V30" s="112">
        <f t="shared" si="7"/>
        <v>0</v>
      </c>
      <c r="W30" s="112">
        <f t="shared" si="7"/>
        <v>0</v>
      </c>
      <c r="X30" s="112">
        <f t="shared" si="7"/>
        <v>0</v>
      </c>
      <c r="Y30" s="112">
        <f t="shared" si="7"/>
        <v>0</v>
      </c>
      <c r="Z30" s="112">
        <f t="shared" si="7"/>
        <v>0</v>
      </c>
      <c r="AA30" s="112">
        <f t="shared" si="7"/>
        <v>0</v>
      </c>
      <c r="AC30" s="111">
        <f aca="true" t="shared" si="8" ref="AC30:AL30">SUM(AC31:AC32)</f>
        <v>0</v>
      </c>
      <c r="AD30" s="112">
        <f t="shared" si="8"/>
        <v>0</v>
      </c>
      <c r="AE30" s="112">
        <f t="shared" si="8"/>
        <v>0</v>
      </c>
      <c r="AF30" s="112">
        <f t="shared" si="8"/>
        <v>0</v>
      </c>
      <c r="AG30" s="112">
        <f t="shared" si="8"/>
        <v>0</v>
      </c>
      <c r="AH30" s="112">
        <f t="shared" si="8"/>
        <v>0</v>
      </c>
      <c r="AI30" s="112">
        <f t="shared" si="8"/>
        <v>0</v>
      </c>
      <c r="AJ30" s="112">
        <f t="shared" si="8"/>
        <v>0</v>
      </c>
      <c r="AK30" s="112">
        <f t="shared" si="8"/>
        <v>0</v>
      </c>
      <c r="AL30" s="113">
        <f t="shared" si="8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/>
      <c r="H32" s="125"/>
      <c r="I32" s="133"/>
      <c r="J32" s="133"/>
      <c r="K32" s="133"/>
      <c r="L32" s="133"/>
      <c r="M32" s="133"/>
      <c r="N32" s="55">
        <f>SUM(K32:M32)</f>
        <v>0</v>
      </c>
      <c r="O32" s="133"/>
      <c r="P32" s="133">
        <v>0</v>
      </c>
      <c r="Q32" s="133">
        <v>0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9" ref="I34:AA34">SUM(I35:I36)</f>
        <v>0</v>
      </c>
      <c r="J34" s="112">
        <f t="shared" si="9"/>
        <v>0</v>
      </c>
      <c r="K34" s="112">
        <f t="shared" si="9"/>
        <v>0</v>
      </c>
      <c r="L34" s="112">
        <f t="shared" si="9"/>
        <v>0</v>
      </c>
      <c r="M34" s="112">
        <f t="shared" si="9"/>
        <v>0</v>
      </c>
      <c r="N34" s="112">
        <f t="shared" si="9"/>
        <v>0</v>
      </c>
      <c r="O34" s="112">
        <f t="shared" si="9"/>
        <v>0</v>
      </c>
      <c r="P34" s="112">
        <f t="shared" si="9"/>
        <v>0</v>
      </c>
      <c r="Q34" s="112">
        <f t="shared" si="9"/>
        <v>0</v>
      </c>
      <c r="R34" s="112">
        <f t="shared" si="9"/>
        <v>0</v>
      </c>
      <c r="S34" s="112">
        <f t="shared" si="9"/>
        <v>0</v>
      </c>
      <c r="T34" s="112">
        <f t="shared" si="9"/>
        <v>0</v>
      </c>
      <c r="U34" s="112">
        <f t="shared" si="9"/>
        <v>0</v>
      </c>
      <c r="V34" s="112">
        <f t="shared" si="9"/>
        <v>0</v>
      </c>
      <c r="W34" s="112">
        <f t="shared" si="9"/>
        <v>0</v>
      </c>
      <c r="X34" s="112">
        <f t="shared" si="9"/>
        <v>0</v>
      </c>
      <c r="Y34" s="112">
        <f t="shared" si="9"/>
        <v>0</v>
      </c>
      <c r="Z34" s="112">
        <f t="shared" si="9"/>
        <v>0</v>
      </c>
      <c r="AA34" s="112">
        <f t="shared" si="9"/>
        <v>0</v>
      </c>
      <c r="AC34" s="111">
        <f aca="true" t="shared" si="10" ref="AC34:AL34">SUM(AC35:AC36)</f>
        <v>0</v>
      </c>
      <c r="AD34" s="112">
        <f t="shared" si="10"/>
        <v>0</v>
      </c>
      <c r="AE34" s="112">
        <f t="shared" si="10"/>
        <v>0</v>
      </c>
      <c r="AF34" s="112">
        <f t="shared" si="10"/>
        <v>0</v>
      </c>
      <c r="AG34" s="112">
        <f t="shared" si="10"/>
        <v>0</v>
      </c>
      <c r="AH34" s="112">
        <f t="shared" si="10"/>
        <v>0</v>
      </c>
      <c r="AI34" s="112">
        <f t="shared" si="10"/>
        <v>0</v>
      </c>
      <c r="AJ34" s="112">
        <f t="shared" si="10"/>
        <v>0</v>
      </c>
      <c r="AK34" s="112">
        <f t="shared" si="10"/>
        <v>0</v>
      </c>
      <c r="AL34" s="113">
        <f t="shared" si="10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6</v>
      </c>
      <c r="D37" s="115">
        <v>5</v>
      </c>
      <c r="E37" s="115"/>
      <c r="F37" s="72">
        <f>SUM(C37:E37)</f>
        <v>11</v>
      </c>
      <c r="G37" s="115">
        <v>3</v>
      </c>
      <c r="H37" s="49"/>
      <c r="I37" s="115">
        <v>6068.98</v>
      </c>
      <c r="J37" s="115">
        <v>5158.63</v>
      </c>
      <c r="K37" s="115">
        <v>3012.51</v>
      </c>
      <c r="L37" s="115">
        <v>3056.47</v>
      </c>
      <c r="M37" s="115"/>
      <c r="N37" s="80">
        <f>SUM(K37:M37)</f>
        <v>6068.98</v>
      </c>
      <c r="O37" s="115">
        <v>5158.63</v>
      </c>
      <c r="P37" s="115">
        <v>6793.95</v>
      </c>
      <c r="Q37" s="115">
        <v>1019.0899999999995</v>
      </c>
      <c r="R37" s="115"/>
      <c r="S37" s="115"/>
      <c r="T37" s="115"/>
      <c r="U37" s="72">
        <f>SUM(R37:T37)</f>
        <v>0</v>
      </c>
      <c r="V37" s="115"/>
      <c r="W37" s="115"/>
      <c r="X37" s="115"/>
      <c r="Y37" s="72">
        <f>SUM(V37:X37)</f>
        <v>0</v>
      </c>
      <c r="Z37" s="115">
        <v>0</v>
      </c>
      <c r="AA37" s="116">
        <v>0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4</v>
      </c>
      <c r="D38" s="109"/>
      <c r="E38" s="109"/>
      <c r="F38" s="68">
        <f>SUM(C38:E38)</f>
        <v>4</v>
      </c>
      <c r="G38" s="237">
        <v>9</v>
      </c>
      <c r="H38" s="50"/>
      <c r="I38" s="109">
        <v>5865.4</v>
      </c>
      <c r="J38" s="109">
        <v>4985.589999999999</v>
      </c>
      <c r="K38" s="109">
        <v>5865.4</v>
      </c>
      <c r="L38" s="109"/>
      <c r="M38" s="109"/>
      <c r="N38" s="80">
        <f>SUM(K38:M38)</f>
        <v>5865.4</v>
      </c>
      <c r="O38" s="109">
        <v>4985.589999999999</v>
      </c>
      <c r="P38" s="109">
        <v>3444.579999999999</v>
      </c>
      <c r="Q38" s="109">
        <v>516.6900000000005</v>
      </c>
      <c r="R38" s="109"/>
      <c r="S38" s="109"/>
      <c r="T38" s="109"/>
      <c r="U38" s="68">
        <f>SUM(R38:T38)</f>
        <v>0</v>
      </c>
      <c r="V38" s="109"/>
      <c r="W38" s="109"/>
      <c r="X38" s="109"/>
      <c r="Y38" s="68">
        <f>SUM(V38:X38)</f>
        <v>0</v>
      </c>
      <c r="Z38" s="109"/>
      <c r="AA38" s="110"/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20</v>
      </c>
      <c r="D40" s="65">
        <f>SUM(D41:D43)</f>
        <v>0</v>
      </c>
      <c r="E40" s="65">
        <f>SUM(E41:E43)</f>
        <v>0</v>
      </c>
      <c r="F40" s="65">
        <f>SUM(F41:F43)</f>
        <v>20</v>
      </c>
      <c r="G40" s="65">
        <f>SUM(G41:G43)</f>
        <v>128</v>
      </c>
      <c r="H40" s="50"/>
      <c r="I40" s="88">
        <f aca="true" t="shared" si="11" ref="I40:AA40">SUM(I41:I43)</f>
        <v>28397.219999999998</v>
      </c>
      <c r="J40" s="88">
        <f t="shared" si="11"/>
        <v>0</v>
      </c>
      <c r="K40" s="88">
        <f t="shared" si="11"/>
        <v>7425.63</v>
      </c>
      <c r="L40" s="88">
        <f t="shared" si="11"/>
        <v>0</v>
      </c>
      <c r="M40" s="88">
        <f t="shared" si="11"/>
        <v>0</v>
      </c>
      <c r="N40" s="88">
        <f t="shared" si="11"/>
        <v>7425.63</v>
      </c>
      <c r="O40" s="88">
        <f t="shared" si="11"/>
        <v>0</v>
      </c>
      <c r="P40" s="88">
        <f t="shared" si="11"/>
        <v>7719.62</v>
      </c>
      <c r="Q40" s="88">
        <f t="shared" si="11"/>
        <v>7719.62</v>
      </c>
      <c r="R40" s="88">
        <f t="shared" si="11"/>
        <v>0</v>
      </c>
      <c r="S40" s="88">
        <f t="shared" si="11"/>
        <v>0</v>
      </c>
      <c r="T40" s="88">
        <f t="shared" si="11"/>
        <v>0</v>
      </c>
      <c r="U40" s="88">
        <f t="shared" si="11"/>
        <v>0</v>
      </c>
      <c r="V40" s="88">
        <f t="shared" si="11"/>
        <v>0</v>
      </c>
      <c r="W40" s="88">
        <f t="shared" si="11"/>
        <v>0</v>
      </c>
      <c r="X40" s="88">
        <f t="shared" si="11"/>
        <v>0</v>
      </c>
      <c r="Y40" s="88">
        <f t="shared" si="11"/>
        <v>0</v>
      </c>
      <c r="Z40" s="88">
        <f t="shared" si="11"/>
        <v>0</v>
      </c>
      <c r="AA40" s="88">
        <f t="shared" si="11"/>
        <v>0</v>
      </c>
      <c r="AC40" s="87">
        <f aca="true" t="shared" si="12" ref="AC40:AL40">SUM(AC41:AC43)</f>
        <v>0</v>
      </c>
      <c r="AD40" s="88">
        <f t="shared" si="12"/>
        <v>0</v>
      </c>
      <c r="AE40" s="88">
        <f t="shared" si="12"/>
        <v>0</v>
      </c>
      <c r="AF40" s="88">
        <f t="shared" si="12"/>
        <v>0</v>
      </c>
      <c r="AG40" s="88">
        <f t="shared" si="12"/>
        <v>0</v>
      </c>
      <c r="AH40" s="88">
        <f t="shared" si="12"/>
        <v>0</v>
      </c>
      <c r="AI40" s="88">
        <f t="shared" si="12"/>
        <v>0</v>
      </c>
      <c r="AJ40" s="88">
        <f t="shared" si="12"/>
        <v>0</v>
      </c>
      <c r="AK40" s="88">
        <f t="shared" si="12"/>
        <v>0</v>
      </c>
      <c r="AL40" s="89">
        <f t="shared" si="12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20</v>
      </c>
      <c r="D42" s="127"/>
      <c r="E42" s="127"/>
      <c r="F42" s="59">
        <f>SUM(C42:E42)</f>
        <v>20</v>
      </c>
      <c r="G42" s="127">
        <v>128</v>
      </c>
      <c r="H42" s="125"/>
      <c r="I42" s="127">
        <v>28397.219999999998</v>
      </c>
      <c r="J42" s="127"/>
      <c r="K42" s="127">
        <v>7425.63</v>
      </c>
      <c r="L42" s="127"/>
      <c r="M42" s="127"/>
      <c r="N42" s="56">
        <f>SUM(K42:M42)</f>
        <v>7425.63</v>
      </c>
      <c r="O42" s="127"/>
      <c r="P42" s="127">
        <v>7719.62</v>
      </c>
      <c r="Q42" s="127">
        <v>7719.62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/>
      <c r="AA42" s="128"/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/>
      <c r="D43" s="117"/>
      <c r="E43" s="117"/>
      <c r="F43" s="70">
        <f>SUM(C43:E43)</f>
        <v>0</v>
      </c>
      <c r="G43" s="117"/>
      <c r="H43" s="47"/>
      <c r="I43" s="117"/>
      <c r="J43" s="117"/>
      <c r="K43" s="117"/>
      <c r="L43" s="117"/>
      <c r="M43" s="117"/>
      <c r="N43" s="81">
        <f>SUM(K43:M43)</f>
        <v>0</v>
      </c>
      <c r="O43" s="117"/>
      <c r="P43" s="117">
        <v>0</v>
      </c>
      <c r="Q43" s="117">
        <v>0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/>
      <c r="AA43" s="118"/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1</v>
      </c>
      <c r="D45" s="69">
        <f>SUM(D46:D48)</f>
        <v>1</v>
      </c>
      <c r="E45" s="69">
        <f>SUM(E46:E48)</f>
        <v>0</v>
      </c>
      <c r="F45" s="69">
        <f>SUM(F46:F48)</f>
        <v>2</v>
      </c>
      <c r="G45" s="69">
        <f>SUM(G46:G48)</f>
        <v>32</v>
      </c>
      <c r="H45" s="50"/>
      <c r="I45" s="112">
        <f aca="true" t="shared" si="13" ref="I45:AA45">SUM(I46:I48)</f>
        <v>1100</v>
      </c>
      <c r="J45" s="112">
        <f t="shared" si="13"/>
        <v>0</v>
      </c>
      <c r="K45" s="112">
        <f t="shared" si="13"/>
        <v>900</v>
      </c>
      <c r="L45" s="112">
        <f t="shared" si="13"/>
        <v>200</v>
      </c>
      <c r="M45" s="112">
        <f t="shared" si="13"/>
        <v>0</v>
      </c>
      <c r="N45" s="112">
        <f t="shared" si="13"/>
        <v>1100</v>
      </c>
      <c r="O45" s="112">
        <f t="shared" si="13"/>
        <v>0</v>
      </c>
      <c r="P45" s="112">
        <f t="shared" si="13"/>
        <v>35953.219999999994</v>
      </c>
      <c r="Q45" s="112">
        <f t="shared" si="13"/>
        <v>35953.219999999994</v>
      </c>
      <c r="R45" s="112">
        <f t="shared" si="13"/>
        <v>0</v>
      </c>
      <c r="S45" s="112">
        <f t="shared" si="13"/>
        <v>0</v>
      </c>
      <c r="T45" s="112">
        <f t="shared" si="13"/>
        <v>0</v>
      </c>
      <c r="U45" s="112">
        <f t="shared" si="13"/>
        <v>0</v>
      </c>
      <c r="V45" s="112">
        <f t="shared" si="13"/>
        <v>0</v>
      </c>
      <c r="W45" s="112">
        <f t="shared" si="13"/>
        <v>0</v>
      </c>
      <c r="X45" s="112">
        <f t="shared" si="13"/>
        <v>0</v>
      </c>
      <c r="Y45" s="112">
        <f t="shared" si="13"/>
        <v>0</v>
      </c>
      <c r="Z45" s="112">
        <f t="shared" si="13"/>
        <v>0</v>
      </c>
      <c r="AA45" s="112">
        <f t="shared" si="13"/>
        <v>0</v>
      </c>
      <c r="AC45" s="111">
        <f aca="true" t="shared" si="14" ref="AC45:AL45">SUM(AC46:AC48)</f>
        <v>0</v>
      </c>
      <c r="AD45" s="112">
        <f t="shared" si="14"/>
        <v>0</v>
      </c>
      <c r="AE45" s="112">
        <f t="shared" si="14"/>
        <v>0</v>
      </c>
      <c r="AF45" s="112">
        <f t="shared" si="14"/>
        <v>0</v>
      </c>
      <c r="AG45" s="112">
        <f t="shared" si="14"/>
        <v>0</v>
      </c>
      <c r="AH45" s="112">
        <f t="shared" si="14"/>
        <v>0</v>
      </c>
      <c r="AI45" s="112">
        <f t="shared" si="14"/>
        <v>0</v>
      </c>
      <c r="AJ45" s="112">
        <f t="shared" si="14"/>
        <v>0</v>
      </c>
      <c r="AK45" s="112">
        <f t="shared" si="14"/>
        <v>0</v>
      </c>
      <c r="AL45" s="113">
        <f t="shared" si="14"/>
        <v>0</v>
      </c>
    </row>
    <row r="46" spans="1:38" ht="15">
      <c r="A46" s="17"/>
      <c r="B46" s="10" t="s">
        <v>65</v>
      </c>
      <c r="C46" s="34">
        <v>0</v>
      </c>
      <c r="D46" s="130">
        <v>1</v>
      </c>
      <c r="E46" s="130"/>
      <c r="F46" s="60">
        <f>SUM(C46:E46)</f>
        <v>1</v>
      </c>
      <c r="G46" s="130">
        <v>2</v>
      </c>
      <c r="H46" s="48"/>
      <c r="I46" s="130">
        <v>200</v>
      </c>
      <c r="J46" s="130"/>
      <c r="K46" s="130">
        <v>0</v>
      </c>
      <c r="L46" s="130">
        <v>200</v>
      </c>
      <c r="M46" s="130"/>
      <c r="N46" s="57">
        <f>SUM(K46:M46)</f>
        <v>200</v>
      </c>
      <c r="O46" s="130"/>
      <c r="P46" s="130">
        <v>118.63</v>
      </c>
      <c r="Q46" s="130">
        <v>118.63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1</v>
      </c>
      <c r="D48" s="117"/>
      <c r="E48" s="117"/>
      <c r="F48" s="70">
        <f>SUM(C48:E48)</f>
        <v>1</v>
      </c>
      <c r="G48" s="117">
        <v>30</v>
      </c>
      <c r="H48" s="125"/>
      <c r="I48" s="117">
        <v>900</v>
      </c>
      <c r="J48" s="117"/>
      <c r="K48" s="117">
        <v>900</v>
      </c>
      <c r="L48" s="117"/>
      <c r="M48" s="117"/>
      <c r="N48" s="81">
        <f>SUM(K48:M48)</f>
        <v>900</v>
      </c>
      <c r="O48" s="117"/>
      <c r="P48" s="117">
        <v>35834.59</v>
      </c>
      <c r="Q48" s="117">
        <v>35834.59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/>
      <c r="AA48" s="118"/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65" t="s">
        <v>69</v>
      </c>
      <c r="B50" s="266"/>
      <c r="C50" s="37">
        <f>C11+C16+C17+C20+C21+C24+C28+C29+C30+C33+C34+C37+C38+C39+C40+C44+C45+C49</f>
        <v>4047</v>
      </c>
      <c r="D50" s="15">
        <f aca="true" t="shared" si="15" ref="D50:AL50">D11+D16+D17+D20+D21+D24+D28+D29+D30+D33+D34+D37+D38+D39+D40+D44+D45+D49</f>
        <v>209731</v>
      </c>
      <c r="E50" s="15">
        <f t="shared" si="15"/>
        <v>13420</v>
      </c>
      <c r="F50" s="15">
        <f t="shared" si="15"/>
        <v>227198</v>
      </c>
      <c r="G50" s="15">
        <f t="shared" si="15"/>
        <v>112216</v>
      </c>
      <c r="H50" s="15">
        <f t="shared" si="15"/>
        <v>211829</v>
      </c>
      <c r="I50" s="15">
        <f>I11+I16+I17+I20+I21+I24+I28+I29+I30+I33+I34+I37+I38+I39+I40+I44+I45+I49</f>
        <v>4110137.039</v>
      </c>
      <c r="J50" s="15">
        <f>J11+J16+J17+J20+J21+J24+J28+J29+J30+J33+J34+J37+J38+J39+J40+J44+J45+J49</f>
        <v>415817.51000000007</v>
      </c>
      <c r="K50" s="15">
        <f t="shared" si="15"/>
        <v>200720.75000000003</v>
      </c>
      <c r="L50" s="15">
        <f t="shared" si="15"/>
        <v>982752.6789999999</v>
      </c>
      <c r="M50" s="15">
        <f t="shared" si="15"/>
        <v>2891088.88</v>
      </c>
      <c r="N50" s="15">
        <f t="shared" si="15"/>
        <v>4074562.309</v>
      </c>
      <c r="O50" s="15">
        <f t="shared" si="15"/>
        <v>412614.69</v>
      </c>
      <c r="P50" s="15">
        <f t="shared" si="15"/>
        <v>3466343.649</v>
      </c>
      <c r="Q50" s="15">
        <f t="shared" si="15"/>
        <v>3034918.329</v>
      </c>
      <c r="R50" s="15">
        <f t="shared" si="15"/>
        <v>9669.939999999999</v>
      </c>
      <c r="S50" s="15">
        <f t="shared" si="15"/>
        <v>311757.82</v>
      </c>
      <c r="T50" s="15">
        <f t="shared" si="15"/>
        <v>2169204.99</v>
      </c>
      <c r="U50" s="15">
        <f t="shared" si="15"/>
        <v>2490632.75</v>
      </c>
      <c r="V50" s="15">
        <f>V11+V16+V17+V20+V21+V24+V28+V29+V30+V33+V34+V37+V38+V39+V40+V44+V45+V49</f>
        <v>11893.72</v>
      </c>
      <c r="W50" s="15">
        <f t="shared" si="15"/>
        <v>145996.58000000002</v>
      </c>
      <c r="X50" s="15">
        <f t="shared" si="15"/>
        <v>2169204.99</v>
      </c>
      <c r="Y50" s="15">
        <f t="shared" si="15"/>
        <v>2327095.29</v>
      </c>
      <c r="Z50" s="15">
        <f t="shared" si="15"/>
        <v>1941862.395653595</v>
      </c>
      <c r="AA50" s="16">
        <f t="shared" si="15"/>
        <v>1914622.8056535947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5:25" ht="15">
      <c r="E52" s="234"/>
      <c r="F52" s="234"/>
      <c r="G52" s="234"/>
      <c r="K52" s="234"/>
      <c r="L52" s="234"/>
      <c r="M52" s="234"/>
      <c r="N52" s="234"/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spans="24:25" ht="15">
      <c r="X55" s="234"/>
      <c r="Y55" s="234"/>
    </row>
    <row r="56" ht="15">
      <c r="Y56" s="234"/>
    </row>
    <row r="57" spans="24:25" ht="15">
      <c r="X57" s="234"/>
      <c r="Y57" s="23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 F25:F26 F28 R47:T48 V13:W13 Y14 Y15 Y35:Y39 Y23 Y28:Y29 V12:W12 Y12 Y13 Y41:Y44 Y46:Y48 F23" unlockedFormula="1"/>
    <ignoredError sqref="N31:N33 T31:U33 R18:S18 U45" formula="1"/>
    <ignoredError sqref="F24 U23 U25:U28 N23 N25:N26 N27:N28 N13:O16 U16 U22 U47:U48 U38:U39 N37:N39 U12 U15 U14 U13 U20 U19 U18 N20 U44 U41:U43 N44 N19 N18 N41:N43 R17" formula="1" unlockedFormula="1"/>
    <ignoredError sqref="N22 L11:O11 L13:M15 U37 U46 U49:Y49 Y17" formulaRange="1"/>
    <ignoredError sqref="U23 U25:U28 N23 N25:N26 N27:N28 N13:O16 U16 U22 U47:U48 U38:U39 N37:N39 U12 U15 U14 U13" formulaRange="1" unlockedFormula="1"/>
    <ignoredError sqref="U20 U19 U18 N20 U44 U41:U43 N44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Vaso</cp:lastModifiedBy>
  <cp:lastPrinted>2017-10-18T12:38:28Z</cp:lastPrinted>
  <dcterms:created xsi:type="dcterms:W3CDTF">1996-10-14T23:33:28Z</dcterms:created>
  <dcterms:modified xsi:type="dcterms:W3CDTF">2023-05-17T21:16:20Z</dcterms:modified>
  <cp:category/>
  <cp:version/>
  <cp:contentType/>
  <cp:contentStatus/>
</cp:coreProperties>
</file>